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hnová\Desktop\"/>
    </mc:Choice>
  </mc:AlternateContent>
  <xr:revisionPtr revIDLastSave="0" documentId="8_{76053DE3-FDE3-4F93-BDB2-B0A018A1232B}" xr6:coauthVersionLast="46" xr6:coauthVersionMax="46" xr10:uidLastSave="{00000000-0000-0000-0000-000000000000}"/>
  <bookViews>
    <workbookView xWindow="-108" yWindow="-108" windowWidth="23256" windowHeight="12576" activeTab="4" xr2:uid="{00000000-000D-0000-FFFF-FFFF00000000}"/>
  </bookViews>
  <sheets>
    <sheet name="rozpočet  neinvestiční" sheetId="4" r:id="rId1"/>
    <sheet name="čerpání" sheetId="5" r:id="rId2"/>
    <sheet name="rozpočet investiční" sheetId="2" r:id="rId3"/>
    <sheet name="střednědobý výhled" sheetId="3" r:id="rId4"/>
    <sheet name="střednědobý zřizovatel" sheetId="6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4" l="1"/>
  <c r="C15" i="4"/>
  <c r="C21" i="4" s="1"/>
  <c r="C11" i="4"/>
  <c r="C14" i="4" s="1"/>
  <c r="C22" i="4" s="1"/>
  <c r="D14" i="4"/>
  <c r="D22" i="4" s="1"/>
  <c r="C4" i="6" l="1"/>
  <c r="E7" i="6"/>
  <c r="C7" i="6"/>
  <c r="C13" i="3" l="1"/>
  <c r="E19" i="6"/>
  <c r="E21" i="6" s="1"/>
  <c r="C19" i="6"/>
  <c r="C18" i="6"/>
  <c r="C16" i="6"/>
  <c r="C15" i="6"/>
  <c r="E12" i="6"/>
  <c r="C12" i="6"/>
  <c r="C14" i="6" s="1"/>
  <c r="E9" i="6"/>
  <c r="C9" i="6"/>
  <c r="G19" i="4"/>
  <c r="H17" i="4"/>
  <c r="G16" i="4"/>
  <c r="G15" i="4"/>
  <c r="G12" i="4"/>
  <c r="G9" i="4"/>
  <c r="E13" i="4"/>
  <c r="H13" i="4" s="1"/>
  <c r="C13" i="6"/>
  <c r="C5" i="2"/>
  <c r="C4" i="5"/>
  <c r="E13" i="6"/>
  <c r="F21" i="6"/>
  <c r="D21" i="6"/>
  <c r="F14" i="6"/>
  <c r="F22" i="6" s="1"/>
  <c r="D14" i="6"/>
  <c r="D22" i="6" s="1"/>
  <c r="C21" i="6" l="1"/>
  <c r="C22" i="6" s="1"/>
  <c r="E14" i="6"/>
  <c r="E22" i="6" s="1"/>
  <c r="E13" i="3"/>
  <c r="K10" i="4" l="1"/>
  <c r="K11" i="4"/>
  <c r="K12" i="4"/>
  <c r="K13" i="4"/>
  <c r="K15" i="4"/>
  <c r="K16" i="4"/>
  <c r="K17" i="4"/>
  <c r="K18" i="4"/>
  <c r="K19" i="4"/>
  <c r="K20" i="4"/>
  <c r="K9" i="4"/>
  <c r="I21" i="4"/>
  <c r="H21" i="4"/>
  <c r="G20" i="5" l="1"/>
  <c r="I20" i="5" s="1"/>
  <c r="G19" i="5"/>
  <c r="I19" i="5" s="1"/>
  <c r="G18" i="5"/>
  <c r="G17" i="5"/>
  <c r="I17" i="5" s="1"/>
  <c r="G16" i="5"/>
  <c r="I16" i="5" s="1"/>
  <c r="G15" i="5"/>
  <c r="I15" i="5" s="1"/>
  <c r="E12" i="5"/>
  <c r="I12" i="5" s="1"/>
  <c r="E10" i="5"/>
  <c r="I10" i="5" s="1"/>
  <c r="E9" i="5"/>
  <c r="I18" i="5"/>
  <c r="I11" i="5"/>
  <c r="I9" i="5"/>
  <c r="G13" i="5"/>
  <c r="I13" i="5" s="1"/>
  <c r="F21" i="5"/>
  <c r="E21" i="5"/>
  <c r="D21" i="5"/>
  <c r="C21" i="5"/>
  <c r="F14" i="5"/>
  <c r="D14" i="5"/>
  <c r="C14" i="5"/>
  <c r="J14" i="4"/>
  <c r="I14" i="4"/>
  <c r="I22" i="4" s="1"/>
  <c r="H14" i="4"/>
  <c r="H22" i="4" s="1"/>
  <c r="D22" i="5" l="1"/>
  <c r="E14" i="5"/>
  <c r="E22" i="5" s="1"/>
  <c r="F22" i="5"/>
  <c r="G21" i="5"/>
  <c r="I21" i="5" s="1"/>
  <c r="G14" i="5"/>
  <c r="C22" i="5"/>
  <c r="J21" i="4"/>
  <c r="J22" i="4" s="1"/>
  <c r="G21" i="4"/>
  <c r="F21" i="4"/>
  <c r="E21" i="4"/>
  <c r="G14" i="4"/>
  <c r="F14" i="4"/>
  <c r="E14" i="4"/>
  <c r="F21" i="3"/>
  <c r="E21" i="3"/>
  <c r="D21" i="3"/>
  <c r="C21" i="3"/>
  <c r="F14" i="3"/>
  <c r="E14" i="3"/>
  <c r="D14" i="3"/>
  <c r="D22" i="3" s="1"/>
  <c r="C14" i="3"/>
  <c r="C18" i="2"/>
  <c r="C14" i="2"/>
  <c r="C19" i="2" s="1"/>
  <c r="F22" i="3" l="1"/>
  <c r="F22" i="4"/>
  <c r="K21" i="4"/>
  <c r="E22" i="3"/>
  <c r="G22" i="4"/>
  <c r="K14" i="4"/>
  <c r="E22" i="4"/>
  <c r="G22" i="5"/>
  <c r="I22" i="5" s="1"/>
  <c r="I14" i="5"/>
  <c r="C22" i="3"/>
  <c r="K22" i="4" l="1"/>
</calcChain>
</file>

<file path=xl/sharedStrings.xml><?xml version="1.0" encoding="utf-8"?>
<sst xmlns="http://schemas.openxmlformats.org/spreadsheetml/2006/main" count="132" uniqueCount="56">
  <si>
    <t>Název příspěvkové organizace:</t>
  </si>
  <si>
    <t>Rok:</t>
  </si>
  <si>
    <t>Komentář</t>
  </si>
  <si>
    <t>Hlavní činnost</t>
  </si>
  <si>
    <t>Doplňková činnost</t>
  </si>
  <si>
    <t>CELKEM VÝNOSY</t>
  </si>
  <si>
    <t>CELKEM NÁKLADY</t>
  </si>
  <si>
    <t>VÝSLEDEK HOSPODAŘENÍ</t>
  </si>
  <si>
    <t>FINANČNÍ PLÁN PŘÍSPĚVKOVÉ ORGANIZACE - INVESTIČNÍ ROZPOČET</t>
  </si>
  <si>
    <t>Název organizace:</t>
  </si>
  <si>
    <t>STAV FONDU INVESTIC K DATU SESTAVENÍ PLÁNU</t>
  </si>
  <si>
    <t xml:space="preserve">Plánovaný stav fondu investic k 1.1. </t>
  </si>
  <si>
    <t xml:space="preserve">Příděl z rezervního fondu  </t>
  </si>
  <si>
    <t xml:space="preserve">Tvorba z odpisů běžného roku </t>
  </si>
  <si>
    <t>dle odpisového plánu</t>
  </si>
  <si>
    <t xml:space="preserve">Investiční příspěvek z rozpočtu zřizovatele </t>
  </si>
  <si>
    <t xml:space="preserve">Ostatní zdroje </t>
  </si>
  <si>
    <t>specifikujte o jaké zdroje se jedná</t>
  </si>
  <si>
    <t>Plánované zdroje fondu investic celkem</t>
  </si>
  <si>
    <t>Pořízení dlouhodobého majetku</t>
  </si>
  <si>
    <t>specifikujte o jaký majetek se jedná</t>
  </si>
  <si>
    <t>Opravy majetku</t>
  </si>
  <si>
    <t>specifikujte o jaké opravy se jedná</t>
  </si>
  <si>
    <t>Ostatní použití</t>
  </si>
  <si>
    <t>spicifikujte o jaké použití se jedná</t>
  </si>
  <si>
    <t>Plánované použití fondu investic celkem</t>
  </si>
  <si>
    <t>Plánovaný stav fondu investic k 31. 12.</t>
  </si>
  <si>
    <t>FINANČNÍ PLÁN PŘÍSPĚVKOVÉ ORGANIZACE - STŘEDNĚDOBÝ VÝHLED ROZPOČTU</t>
  </si>
  <si>
    <t>Období:</t>
  </si>
  <si>
    <t>Výnosy a náklady podle účtů účtové osnovy</t>
  </si>
  <si>
    <t>Účtová skupina</t>
  </si>
  <si>
    <t>60x - Tržby za vlastní výkony a za zboží</t>
  </si>
  <si>
    <t>648 - Čerpání fondů</t>
  </si>
  <si>
    <t>64x - Ostatní výnosy</t>
  </si>
  <si>
    <t>66x - Finanční výnosy</t>
  </si>
  <si>
    <t>672 - Výnosy z transferů</t>
  </si>
  <si>
    <t>50x - Spotřebované nákupy</t>
  </si>
  <si>
    <t>51x - Služby</t>
  </si>
  <si>
    <t>52x - Osobní náklady</t>
  </si>
  <si>
    <t>53x - Daně a poplatky</t>
  </si>
  <si>
    <t>54x - Ostatní náklady</t>
  </si>
  <si>
    <t>55x - Odpisy, prodaný majetek, tvorba a použití rezerv a opravných položek</t>
  </si>
  <si>
    <t>Základní škola a Mateřská škola Slatinice, příspěvková organizace</t>
  </si>
  <si>
    <t>rozpočet roku</t>
  </si>
  <si>
    <t>Olomoucký kraj</t>
  </si>
  <si>
    <t>Ostatní zdroje</t>
  </si>
  <si>
    <t>Vlastní činnost</t>
  </si>
  <si>
    <t>členění dle zdroje</t>
  </si>
  <si>
    <t>Sestaveno k datu:</t>
  </si>
  <si>
    <t>kontrolní 0</t>
  </si>
  <si>
    <t>Zřizovatel a vlastní činnost</t>
  </si>
  <si>
    <t>FINANČNÍ PLÁN PŘÍSPĚVKOVÉ ORGANIZACE - STŘEDNĚDOBÝ VÝHLED ROZPOČTU ZŘIZOVATEL</t>
  </si>
  <si>
    <t xml:space="preserve">FINANČNÍ ČERPÁNÍ PŘÍSPĚVKOVÉ ORGANIZACE </t>
  </si>
  <si>
    <t xml:space="preserve">FINANČNÍ PLÁN PŘÍSPĚVKOVÉ ORGANIZACE </t>
  </si>
  <si>
    <t>2022-2023</t>
  </si>
  <si>
    <t>mimulé období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</si>
</sst>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49" fontId="0" fillId="0" borderId="0" xfId="0" applyNumberForma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4" fillId="0" borderId="10" xfId="0" applyFont="1" applyFill="1" applyBorder="1"/>
    <xf numFmtId="0" fontId="6" fillId="0" borderId="14" xfId="0" applyFont="1" applyBorder="1" applyAlignment="1">
      <alignment horizontal="center"/>
    </xf>
    <xf numFmtId="0" fontId="4" fillId="0" borderId="15" xfId="0" applyFont="1" applyBorder="1"/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2" fillId="0" borderId="15" xfId="0" applyFont="1" applyBorder="1"/>
    <xf numFmtId="0" fontId="2" fillId="0" borderId="15" xfId="0" applyFont="1" applyFill="1" applyBorder="1"/>
    <xf numFmtId="0" fontId="2" fillId="0" borderId="15" xfId="0" applyFont="1" applyFill="1" applyBorder="1" applyAlignment="1">
      <alignment wrapText="1"/>
    </xf>
    <xf numFmtId="0" fontId="4" fillId="2" borderId="15" xfId="0" applyFont="1" applyFill="1" applyBorder="1"/>
    <xf numFmtId="0" fontId="4" fillId="2" borderId="16" xfId="0" applyFont="1" applyFill="1" applyBorder="1"/>
    <xf numFmtId="0" fontId="4" fillId="2" borderId="17" xfId="0" applyFont="1" applyFill="1" applyBorder="1"/>
    <xf numFmtId="0" fontId="4" fillId="0" borderId="20" xfId="0" applyFont="1" applyBorder="1" applyAlignment="1">
      <alignment horizontal="center" wrapText="1"/>
    </xf>
    <xf numFmtId="3" fontId="2" fillId="0" borderId="6" xfId="0" applyNumberFormat="1" applyFont="1" applyBorder="1"/>
    <xf numFmtId="3" fontId="2" fillId="0" borderId="7" xfId="0" applyNumberFormat="1" applyFont="1" applyBorder="1"/>
    <xf numFmtId="3" fontId="2" fillId="0" borderId="20" xfId="0" applyNumberFormat="1" applyFont="1" applyBorder="1"/>
    <xf numFmtId="3" fontId="2" fillId="0" borderId="6" xfId="0" applyNumberFormat="1" applyFont="1" applyFill="1" applyBorder="1"/>
    <xf numFmtId="3" fontId="2" fillId="0" borderId="7" xfId="0" applyNumberFormat="1" applyFont="1" applyFill="1" applyBorder="1"/>
    <xf numFmtId="3" fontId="2" fillId="0" borderId="20" xfId="0" applyNumberFormat="1" applyFont="1" applyFill="1" applyBorder="1"/>
    <xf numFmtId="3" fontId="4" fillId="2" borderId="6" xfId="0" applyNumberFormat="1" applyFont="1" applyFill="1" applyBorder="1"/>
    <xf numFmtId="3" fontId="4" fillId="2" borderId="7" xfId="0" applyNumberFormat="1" applyFont="1" applyFill="1" applyBorder="1"/>
    <xf numFmtId="3" fontId="4" fillId="2" borderId="20" xfId="0" applyNumberFormat="1" applyFont="1" applyFill="1" applyBorder="1"/>
    <xf numFmtId="3" fontId="4" fillId="2" borderId="8" xfId="0" applyNumberFormat="1" applyFont="1" applyFill="1" applyBorder="1"/>
    <xf numFmtId="3" fontId="4" fillId="2" borderId="9" xfId="0" applyNumberFormat="1" applyFont="1" applyFill="1" applyBorder="1"/>
    <xf numFmtId="3" fontId="4" fillId="2" borderId="25" xfId="0" applyNumberFormat="1" applyFont="1" applyFill="1" applyBorder="1"/>
    <xf numFmtId="3" fontId="4" fillId="2" borderId="19" xfId="0" applyNumberFormat="1" applyFont="1" applyFill="1" applyBorder="1"/>
    <xf numFmtId="3" fontId="4" fillId="2" borderId="26" xfId="0" applyNumberFormat="1" applyFont="1" applyFill="1" applyBorder="1"/>
    <xf numFmtId="3" fontId="4" fillId="2" borderId="1" xfId="0" applyNumberFormat="1" applyFont="1" applyFill="1" applyBorder="1"/>
    <xf numFmtId="3" fontId="4" fillId="2" borderId="3" xfId="0" applyNumberFormat="1" applyFont="1" applyFill="1" applyBorder="1"/>
    <xf numFmtId="3" fontId="4" fillId="2" borderId="2" xfId="0" applyNumberFormat="1" applyFont="1" applyFill="1" applyBorder="1"/>
    <xf numFmtId="3" fontId="2" fillId="4" borderId="20" xfId="0" applyNumberFormat="1" applyFont="1" applyFill="1" applyBorder="1"/>
    <xf numFmtId="3" fontId="0" fillId="0" borderId="0" xfId="0" applyNumberFormat="1"/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left"/>
    </xf>
    <xf numFmtId="14" fontId="4" fillId="5" borderId="0" xfId="0" applyNumberFormat="1" applyFont="1" applyFill="1"/>
    <xf numFmtId="0" fontId="2" fillId="0" borderId="14" xfId="0" applyFont="1" applyBorder="1"/>
    <xf numFmtId="3" fontId="2" fillId="0" borderId="5" xfId="0" applyNumberFormat="1" applyFont="1" applyBorder="1"/>
    <xf numFmtId="3" fontId="2" fillId="0" borderId="21" xfId="0" applyNumberFormat="1" applyFont="1" applyBorder="1"/>
    <xf numFmtId="0" fontId="6" fillId="0" borderId="28" xfId="0" applyFont="1" applyBorder="1" applyAlignment="1">
      <alignment horizontal="center"/>
    </xf>
    <xf numFmtId="0" fontId="4" fillId="0" borderId="29" xfId="0" applyFont="1" applyBorder="1"/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2" fillId="0" borderId="16" xfId="0" applyFont="1" applyFill="1" applyBorder="1"/>
    <xf numFmtId="0" fontId="4" fillId="2" borderId="17" xfId="0" applyFont="1" applyFill="1" applyBorder="1" applyAlignment="1">
      <alignment wrapText="1"/>
    </xf>
    <xf numFmtId="3" fontId="2" fillId="0" borderId="20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wrapText="1"/>
    </xf>
    <xf numFmtId="3" fontId="2" fillId="0" borderId="30" xfId="0" applyNumberFormat="1" applyFont="1" applyFill="1" applyBorder="1" applyAlignment="1">
      <alignment horizontal="center"/>
    </xf>
    <xf numFmtId="0" fontId="2" fillId="0" borderId="14" xfId="0" applyFont="1" applyFill="1" applyBorder="1"/>
    <xf numFmtId="3" fontId="2" fillId="0" borderId="2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4" fillId="3" borderId="31" xfId="0" applyFont="1" applyFill="1" applyBorder="1" applyAlignment="1">
      <alignment wrapText="1"/>
    </xf>
    <xf numFmtId="0" fontId="6" fillId="3" borderId="30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3" fontId="2" fillId="4" borderId="6" xfId="0" applyNumberFormat="1" applyFont="1" applyFill="1" applyBorder="1"/>
    <xf numFmtId="0" fontId="4" fillId="4" borderId="0" xfId="0" applyFont="1" applyFill="1"/>
    <xf numFmtId="3" fontId="2" fillId="4" borderId="4" xfId="0" applyNumberFormat="1" applyFont="1" applyFill="1" applyBorder="1"/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3" fontId="8" fillId="0" borderId="4" xfId="0" applyNumberFormat="1" applyFont="1" applyBorder="1"/>
    <xf numFmtId="3" fontId="8" fillId="0" borderId="6" xfId="0" applyNumberFormat="1" applyFont="1" applyBorder="1"/>
    <xf numFmtId="3" fontId="3" fillId="2" borderId="6" xfId="0" applyNumberFormat="1" applyFont="1" applyFill="1" applyBorder="1"/>
    <xf numFmtId="3" fontId="8" fillId="0" borderId="6" xfId="0" applyNumberFormat="1" applyFont="1" applyFill="1" applyBorder="1"/>
    <xf numFmtId="3" fontId="8" fillId="0" borderId="6" xfId="0" applyNumberFormat="1" applyFont="1" applyFill="1" applyBorder="1" applyAlignment="1">
      <alignment wrapText="1"/>
    </xf>
    <xf numFmtId="3" fontId="3" fillId="2" borderId="8" xfId="0" applyNumberFormat="1" applyFont="1" applyFill="1" applyBorder="1"/>
    <xf numFmtId="3" fontId="8" fillId="0" borderId="11" xfId="0" applyNumberFormat="1" applyFont="1" applyBorder="1"/>
    <xf numFmtId="3" fontId="8" fillId="0" borderId="12" xfId="0" applyNumberFormat="1" applyFont="1" applyBorder="1"/>
    <xf numFmtId="3" fontId="3" fillId="2" borderId="12" xfId="0" applyNumberFormat="1" applyFont="1" applyFill="1" applyBorder="1"/>
    <xf numFmtId="3" fontId="8" fillId="0" borderId="12" xfId="0" applyNumberFormat="1" applyFont="1" applyFill="1" applyBorder="1"/>
    <xf numFmtId="3" fontId="8" fillId="0" borderId="12" xfId="0" applyNumberFormat="1" applyFont="1" applyFill="1" applyBorder="1" applyAlignment="1">
      <alignment wrapText="1"/>
    </xf>
    <xf numFmtId="3" fontId="3" fillId="2" borderId="13" xfId="0" applyNumberFormat="1" applyFont="1" applyFill="1" applyBorder="1"/>
    <xf numFmtId="3" fontId="3" fillId="2" borderId="1" xfId="0" applyNumberFormat="1" applyFont="1" applyFill="1" applyBorder="1"/>
    <xf numFmtId="3" fontId="3" fillId="2" borderId="33" xfId="0" applyNumberFormat="1" applyFont="1" applyFill="1" applyBorder="1"/>
    <xf numFmtId="0" fontId="6" fillId="0" borderId="1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27" xfId="0" applyFont="1" applyBorder="1" applyAlignment="1">
      <alignment horizontal="left" textRotation="90"/>
    </xf>
    <xf numFmtId="0" fontId="6" fillId="0" borderId="28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27" xfId="0" applyBorder="1" applyAlignment="1">
      <alignment horizontal="left" textRotation="9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6"/>
  <sheetViews>
    <sheetView topLeftCell="B1" workbookViewId="0">
      <selection activeCell="C26" sqref="C26"/>
    </sheetView>
  </sheetViews>
  <sheetFormatPr defaultRowHeight="14.4" x14ac:dyDescent="0.3"/>
  <cols>
    <col min="2" max="2" width="41.5546875" customWidth="1"/>
    <col min="3" max="6" width="14.33203125" customWidth="1"/>
    <col min="7" max="10" width="12.88671875" customWidth="1"/>
    <col min="11" max="11" width="3.109375" customWidth="1"/>
  </cols>
  <sheetData>
    <row r="2" spans="2:11" ht="15.6" x14ac:dyDescent="0.3">
      <c r="B2" s="1" t="s">
        <v>53</v>
      </c>
      <c r="C2" s="1"/>
      <c r="D2" s="1"/>
      <c r="E2" s="2"/>
      <c r="F2" s="2"/>
    </row>
    <row r="3" spans="2:11" ht="15.6" x14ac:dyDescent="0.3">
      <c r="B3" s="2" t="s">
        <v>0</v>
      </c>
      <c r="C3" s="2"/>
      <c r="D3" s="2"/>
      <c r="E3" s="1" t="s">
        <v>42</v>
      </c>
      <c r="F3" s="2"/>
    </row>
    <row r="4" spans="2:11" x14ac:dyDescent="0.3">
      <c r="B4" s="2" t="s">
        <v>28</v>
      </c>
      <c r="C4" s="2"/>
      <c r="D4" s="2"/>
      <c r="E4" s="3">
        <v>2021</v>
      </c>
      <c r="F4" s="2"/>
    </row>
    <row r="5" spans="2:11" ht="15" thickBot="1" x14ac:dyDescent="0.35">
      <c r="B5" s="2"/>
      <c r="C5" s="2"/>
      <c r="D5" s="2"/>
      <c r="E5" s="2"/>
      <c r="F5" s="2"/>
    </row>
    <row r="6" spans="2:11" ht="16.5" customHeight="1" thickBot="1" x14ac:dyDescent="0.4">
      <c r="B6" s="87" t="s">
        <v>29</v>
      </c>
      <c r="C6" s="88"/>
      <c r="D6" s="88"/>
      <c r="E6" s="89"/>
      <c r="F6" s="89"/>
      <c r="G6" s="89"/>
      <c r="H6" s="90"/>
      <c r="I6" s="90"/>
      <c r="J6" s="91"/>
      <c r="K6" s="95" t="s">
        <v>49</v>
      </c>
    </row>
    <row r="7" spans="2:11" ht="16.2" x14ac:dyDescent="0.35">
      <c r="B7" s="48"/>
      <c r="C7" s="96" t="s">
        <v>55</v>
      </c>
      <c r="D7" s="97"/>
      <c r="E7" s="92" t="s">
        <v>43</v>
      </c>
      <c r="F7" s="93"/>
      <c r="G7" s="92" t="s">
        <v>47</v>
      </c>
      <c r="H7" s="94"/>
      <c r="I7" s="94"/>
      <c r="J7" s="93"/>
      <c r="K7" s="95"/>
    </row>
    <row r="8" spans="2:11" ht="42.6" thickBot="1" x14ac:dyDescent="0.35">
      <c r="B8" s="49" t="s">
        <v>30</v>
      </c>
      <c r="C8" s="71" t="s">
        <v>3</v>
      </c>
      <c r="D8" s="72" t="s">
        <v>4</v>
      </c>
      <c r="E8" s="50" t="s">
        <v>3</v>
      </c>
      <c r="F8" s="51" t="s">
        <v>4</v>
      </c>
      <c r="G8" s="50" t="s">
        <v>50</v>
      </c>
      <c r="H8" s="52" t="s">
        <v>44</v>
      </c>
      <c r="I8" s="52" t="s">
        <v>45</v>
      </c>
      <c r="J8" s="51" t="s">
        <v>46</v>
      </c>
      <c r="K8" s="95"/>
    </row>
    <row r="9" spans="2:11" x14ac:dyDescent="0.3">
      <c r="B9" s="45" t="s">
        <v>31</v>
      </c>
      <c r="C9" s="73">
        <v>809660</v>
      </c>
      <c r="D9" s="79">
        <v>21468</v>
      </c>
      <c r="E9" s="23">
        <v>1210000</v>
      </c>
      <c r="F9" s="46"/>
      <c r="G9" s="70">
        <f>E9</f>
        <v>1210000</v>
      </c>
      <c r="H9" s="47"/>
      <c r="I9" s="47"/>
      <c r="J9" s="46"/>
      <c r="K9" s="41">
        <f>E9+F9-G9-H9-I9-J9</f>
        <v>0</v>
      </c>
    </row>
    <row r="10" spans="2:11" x14ac:dyDescent="0.3">
      <c r="B10" s="16" t="s">
        <v>32</v>
      </c>
      <c r="C10" s="74">
        <v>39000</v>
      </c>
      <c r="D10" s="80"/>
      <c r="E10" s="23"/>
      <c r="F10" s="24"/>
      <c r="G10" s="23"/>
      <c r="H10" s="25"/>
      <c r="I10" s="25"/>
      <c r="J10" s="24"/>
      <c r="K10" s="41">
        <f t="shared" ref="K10:K22" si="0">E10+F10-G10-H10-I10-J10</f>
        <v>0</v>
      </c>
    </row>
    <row r="11" spans="2:11" x14ac:dyDescent="0.3">
      <c r="B11" s="16" t="s">
        <v>33</v>
      </c>
      <c r="C11" s="74">
        <f>49000+24957</f>
        <v>73957</v>
      </c>
      <c r="D11" s="80"/>
      <c r="E11" s="23"/>
      <c r="F11" s="24"/>
      <c r="G11" s="23"/>
      <c r="H11" s="25"/>
      <c r="I11" s="25"/>
      <c r="J11" s="24"/>
      <c r="K11" s="41">
        <f t="shared" si="0"/>
        <v>0</v>
      </c>
    </row>
    <row r="12" spans="2:11" x14ac:dyDescent="0.3">
      <c r="B12" s="16" t="s">
        <v>34</v>
      </c>
      <c r="C12" s="74">
        <v>1993</v>
      </c>
      <c r="D12" s="80"/>
      <c r="E12" s="23">
        <v>1000</v>
      </c>
      <c r="F12" s="24"/>
      <c r="G12" s="68">
        <f>E12</f>
        <v>1000</v>
      </c>
      <c r="H12" s="25"/>
      <c r="I12" s="25"/>
      <c r="J12" s="24"/>
      <c r="K12" s="41">
        <f t="shared" si="0"/>
        <v>0</v>
      </c>
    </row>
    <row r="13" spans="2:11" x14ac:dyDescent="0.3">
      <c r="B13" s="16" t="s">
        <v>35</v>
      </c>
      <c r="C13" s="74">
        <v>24180165</v>
      </c>
      <c r="D13" s="80"/>
      <c r="E13" s="26">
        <f>2720000+20600000</f>
        <v>23320000</v>
      </c>
      <c r="F13" s="27"/>
      <c r="G13" s="26">
        <v>2720000</v>
      </c>
      <c r="H13" s="40">
        <f>E13-G13</f>
        <v>20600000</v>
      </c>
      <c r="I13" s="28"/>
      <c r="J13" s="27"/>
      <c r="K13" s="41">
        <f t="shared" si="0"/>
        <v>0</v>
      </c>
    </row>
    <row r="14" spans="2:11" x14ac:dyDescent="0.3">
      <c r="B14" s="19" t="s">
        <v>5</v>
      </c>
      <c r="C14" s="75">
        <f>SUM(C9:C13)</f>
        <v>25104775</v>
      </c>
      <c r="D14" s="81">
        <f>SUM(D9:D13)</f>
        <v>21468</v>
      </c>
      <c r="E14" s="29">
        <f>SUM(E9:E13)</f>
        <v>24531000</v>
      </c>
      <c r="F14" s="30">
        <f>SUM(F9:F13)</f>
        <v>0</v>
      </c>
      <c r="G14" s="29">
        <f>SUM(G9:G13)</f>
        <v>3931000</v>
      </c>
      <c r="H14" s="31">
        <f t="shared" ref="H14:J14" si="1">SUM(H9:H13)</f>
        <v>20600000</v>
      </c>
      <c r="I14" s="31">
        <f t="shared" si="1"/>
        <v>0</v>
      </c>
      <c r="J14" s="30">
        <f t="shared" si="1"/>
        <v>0</v>
      </c>
      <c r="K14" s="41">
        <f t="shared" si="0"/>
        <v>0</v>
      </c>
    </row>
    <row r="15" spans="2:11" x14ac:dyDescent="0.3">
      <c r="B15" s="16" t="s">
        <v>36</v>
      </c>
      <c r="C15" s="74">
        <f>1222988+442261</f>
        <v>1665249</v>
      </c>
      <c r="D15" s="80">
        <v>1812.65</v>
      </c>
      <c r="E15" s="23">
        <v>2150000</v>
      </c>
      <c r="F15" s="24"/>
      <c r="G15" s="68">
        <f>E15</f>
        <v>2150000</v>
      </c>
      <c r="H15" s="25"/>
      <c r="I15" s="25"/>
      <c r="J15" s="24"/>
      <c r="K15" s="41">
        <f t="shared" si="0"/>
        <v>0</v>
      </c>
    </row>
    <row r="16" spans="2:11" x14ac:dyDescent="0.3">
      <c r="B16" s="17" t="s">
        <v>37</v>
      </c>
      <c r="C16" s="76">
        <v>1455452</v>
      </c>
      <c r="D16" s="82">
        <v>570</v>
      </c>
      <c r="E16" s="23">
        <v>1150000</v>
      </c>
      <c r="F16" s="24"/>
      <c r="G16" s="68">
        <f>E16</f>
        <v>1150000</v>
      </c>
      <c r="H16" s="25"/>
      <c r="I16" s="25"/>
      <c r="J16" s="24"/>
      <c r="K16" s="41">
        <f t="shared" si="0"/>
        <v>0</v>
      </c>
    </row>
    <row r="17" spans="2:11" x14ac:dyDescent="0.3">
      <c r="B17" s="16" t="s">
        <v>38</v>
      </c>
      <c r="C17" s="74">
        <v>20547423</v>
      </c>
      <c r="D17" s="80">
        <v>2585</v>
      </c>
      <c r="E17" s="23">
        <v>20350000</v>
      </c>
      <c r="F17" s="24"/>
      <c r="G17" s="23">
        <v>0</v>
      </c>
      <c r="H17" s="40">
        <f>E17</f>
        <v>20350000</v>
      </c>
      <c r="I17" s="25"/>
      <c r="J17" s="24"/>
      <c r="K17" s="41">
        <f t="shared" si="0"/>
        <v>0</v>
      </c>
    </row>
    <row r="18" spans="2:11" x14ac:dyDescent="0.3">
      <c r="B18" s="16" t="s">
        <v>39</v>
      </c>
      <c r="C18" s="74"/>
      <c r="D18" s="80"/>
      <c r="E18" s="23">
        <v>0</v>
      </c>
      <c r="F18" s="24"/>
      <c r="G18" s="23"/>
      <c r="H18" s="25"/>
      <c r="I18" s="25"/>
      <c r="J18" s="24"/>
      <c r="K18" s="41">
        <f t="shared" si="0"/>
        <v>0</v>
      </c>
    </row>
    <row r="19" spans="2:11" x14ac:dyDescent="0.3">
      <c r="B19" s="16" t="s">
        <v>40</v>
      </c>
      <c r="C19" s="74">
        <v>91010</v>
      </c>
      <c r="D19" s="80"/>
      <c r="E19" s="23">
        <v>181000</v>
      </c>
      <c r="F19" s="24"/>
      <c r="G19" s="68">
        <f>E19</f>
        <v>181000</v>
      </c>
      <c r="H19" s="25"/>
      <c r="I19" s="25"/>
      <c r="J19" s="24"/>
      <c r="K19" s="41">
        <f t="shared" si="0"/>
        <v>0</v>
      </c>
    </row>
    <row r="20" spans="2:11" ht="28.2" x14ac:dyDescent="0.3">
      <c r="B20" s="18" t="s">
        <v>41</v>
      </c>
      <c r="C20" s="77">
        <v>971032</v>
      </c>
      <c r="D20" s="83"/>
      <c r="E20" s="23">
        <v>700000</v>
      </c>
      <c r="F20" s="24"/>
      <c r="G20" s="23">
        <v>450000</v>
      </c>
      <c r="H20" s="25">
        <v>250000</v>
      </c>
      <c r="I20" s="25"/>
      <c r="J20" s="24"/>
      <c r="K20" s="41">
        <f t="shared" si="0"/>
        <v>0</v>
      </c>
    </row>
    <row r="21" spans="2:11" ht="15" thickBot="1" x14ac:dyDescent="0.35">
      <c r="B21" s="20" t="s">
        <v>6</v>
      </c>
      <c r="C21" s="78">
        <f>SUM(C15:C20)</f>
        <v>24730166</v>
      </c>
      <c r="D21" s="84">
        <f>SUM(D15:D20)</f>
        <v>4967.6499999999996</v>
      </c>
      <c r="E21" s="32">
        <f>SUM(E15:E20)</f>
        <v>24531000</v>
      </c>
      <c r="F21" s="33">
        <f>SUM(F15:F20)</f>
        <v>0</v>
      </c>
      <c r="G21" s="34">
        <f>SUM(G15:G20)</f>
        <v>3931000</v>
      </c>
      <c r="H21" s="35">
        <f t="shared" ref="H21:I21" si="2">SUM(H15:H20)</f>
        <v>20600000</v>
      </c>
      <c r="I21" s="35">
        <f t="shared" si="2"/>
        <v>0</v>
      </c>
      <c r="J21" s="36">
        <f>SUM(J15:J20)</f>
        <v>0</v>
      </c>
      <c r="K21" s="41">
        <f t="shared" si="0"/>
        <v>0</v>
      </c>
    </row>
    <row r="22" spans="2:11" ht="15" thickBot="1" x14ac:dyDescent="0.35">
      <c r="B22" s="21" t="s">
        <v>7</v>
      </c>
      <c r="C22" s="85">
        <f>C14-C21</f>
        <v>374609</v>
      </c>
      <c r="D22" s="86">
        <f>D14-D21</f>
        <v>16500.349999999999</v>
      </c>
      <c r="E22" s="37">
        <f>E14-E21</f>
        <v>0</v>
      </c>
      <c r="F22" s="38">
        <f>F14-F21</f>
        <v>0</v>
      </c>
      <c r="G22" s="37">
        <f>G14-G21</f>
        <v>0</v>
      </c>
      <c r="H22" s="39">
        <f t="shared" ref="H22:J22" si="3">H14-H21</f>
        <v>0</v>
      </c>
      <c r="I22" s="39">
        <f t="shared" si="3"/>
        <v>0</v>
      </c>
      <c r="J22" s="38">
        <f t="shared" si="3"/>
        <v>0</v>
      </c>
      <c r="K22" s="41">
        <f t="shared" si="0"/>
        <v>0</v>
      </c>
    </row>
    <row r="25" spans="2:11" x14ac:dyDescent="0.3">
      <c r="B25" s="4"/>
      <c r="C25" s="4"/>
      <c r="D25" s="4"/>
    </row>
    <row r="26" spans="2:11" x14ac:dyDescent="0.3">
      <c r="B26" s="4"/>
      <c r="C26" s="4"/>
      <c r="D26" s="4"/>
    </row>
  </sheetData>
  <mergeCells count="5">
    <mergeCell ref="B6:J6"/>
    <mergeCell ref="E7:F7"/>
    <mergeCell ref="G7:J7"/>
    <mergeCell ref="K6:K8"/>
    <mergeCell ref="C7:D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26"/>
  <sheetViews>
    <sheetView topLeftCell="B1" workbookViewId="0">
      <selection activeCell="D28" sqref="D28"/>
    </sheetView>
  </sheetViews>
  <sheetFormatPr defaultRowHeight="14.4" x14ac:dyDescent="0.3"/>
  <cols>
    <col min="2" max="2" width="41.5546875" customWidth="1"/>
    <col min="3" max="4" width="14.33203125" customWidth="1"/>
    <col min="5" max="6" width="15.6640625" customWidth="1"/>
    <col min="7" max="7" width="14.88671875" customWidth="1"/>
    <col min="8" max="8" width="0.44140625" customWidth="1"/>
    <col min="9" max="9" width="2.44140625" style="42" customWidth="1"/>
  </cols>
  <sheetData>
    <row r="2" spans="2:9" ht="15.6" x14ac:dyDescent="0.3">
      <c r="B2" s="1" t="s">
        <v>52</v>
      </c>
      <c r="C2" s="2"/>
      <c r="D2" s="2"/>
    </row>
    <row r="3" spans="2:9" ht="15.6" x14ac:dyDescent="0.3">
      <c r="B3" s="2" t="s">
        <v>0</v>
      </c>
      <c r="C3" s="1" t="s">
        <v>42</v>
      </c>
      <c r="D3" s="2"/>
    </row>
    <row r="4" spans="2:9" x14ac:dyDescent="0.3">
      <c r="B4" s="2" t="s">
        <v>28</v>
      </c>
      <c r="C4" s="69">
        <f>'rozpočet  neinvestiční'!E4</f>
        <v>2021</v>
      </c>
      <c r="D4" s="2"/>
    </row>
    <row r="5" spans="2:9" ht="15" thickBot="1" x14ac:dyDescent="0.35">
      <c r="B5" s="2" t="s">
        <v>48</v>
      </c>
      <c r="C5" s="44">
        <v>44104</v>
      </c>
      <c r="D5" s="2"/>
    </row>
    <row r="6" spans="2:9" ht="16.8" thickBot="1" x14ac:dyDescent="0.4">
      <c r="B6" s="87" t="s">
        <v>29</v>
      </c>
      <c r="C6" s="89"/>
      <c r="D6" s="89"/>
      <c r="E6" s="89"/>
      <c r="F6" s="90"/>
      <c r="G6" s="90"/>
      <c r="H6" s="91"/>
      <c r="I6" s="95" t="s">
        <v>49</v>
      </c>
    </row>
    <row r="7" spans="2:9" ht="16.2" x14ac:dyDescent="0.35">
      <c r="B7" s="12"/>
      <c r="C7" s="98" t="s">
        <v>43</v>
      </c>
      <c r="D7" s="99"/>
      <c r="E7" s="92" t="s">
        <v>47</v>
      </c>
      <c r="F7" s="94"/>
      <c r="G7" s="94"/>
      <c r="H7" s="93"/>
      <c r="I7" s="100"/>
    </row>
    <row r="8" spans="2:9" ht="28.2" x14ac:dyDescent="0.3">
      <c r="B8" s="13" t="s">
        <v>30</v>
      </c>
      <c r="C8" s="14" t="s">
        <v>3</v>
      </c>
      <c r="D8" s="15" t="s">
        <v>4</v>
      </c>
      <c r="E8" s="14" t="s">
        <v>50</v>
      </c>
      <c r="F8" s="22" t="s">
        <v>44</v>
      </c>
      <c r="G8" s="22" t="s">
        <v>45</v>
      </c>
      <c r="H8" s="15"/>
      <c r="I8" s="100"/>
    </row>
    <row r="9" spans="2:9" x14ac:dyDescent="0.3">
      <c r="B9" s="16" t="s">
        <v>31</v>
      </c>
      <c r="C9" s="23"/>
      <c r="D9" s="24"/>
      <c r="E9" s="68">
        <f>C9</f>
        <v>0</v>
      </c>
      <c r="F9" s="25"/>
      <c r="G9" s="28"/>
      <c r="H9" s="27"/>
      <c r="I9" s="42">
        <f t="shared" ref="I9:I13" si="0">SUM(C9)+D9-E9-F9-G9-H9</f>
        <v>0</v>
      </c>
    </row>
    <row r="10" spans="2:9" x14ac:dyDescent="0.3">
      <c r="B10" s="16" t="s">
        <v>32</v>
      </c>
      <c r="C10" s="23"/>
      <c r="D10" s="24"/>
      <c r="E10" s="68">
        <f>C10</f>
        <v>0</v>
      </c>
      <c r="F10" s="25"/>
      <c r="G10" s="28"/>
      <c r="H10" s="27"/>
      <c r="I10" s="42">
        <f t="shared" si="0"/>
        <v>0</v>
      </c>
    </row>
    <row r="11" spans="2:9" x14ac:dyDescent="0.3">
      <c r="B11" s="16" t="s">
        <v>33</v>
      </c>
      <c r="C11" s="23"/>
      <c r="D11" s="24"/>
      <c r="E11" s="23"/>
      <c r="F11" s="25"/>
      <c r="G11" s="28"/>
      <c r="H11" s="27"/>
      <c r="I11" s="42">
        <f t="shared" si="0"/>
        <v>0</v>
      </c>
    </row>
    <row r="12" spans="2:9" x14ac:dyDescent="0.3">
      <c r="B12" s="16" t="s">
        <v>34</v>
      </c>
      <c r="C12" s="23"/>
      <c r="D12" s="24"/>
      <c r="E12" s="68">
        <f>C12</f>
        <v>0</v>
      </c>
      <c r="F12" s="25"/>
      <c r="G12" s="28"/>
      <c r="H12" s="27"/>
      <c r="I12" s="42">
        <f t="shared" si="0"/>
        <v>0</v>
      </c>
    </row>
    <row r="13" spans="2:9" x14ac:dyDescent="0.3">
      <c r="B13" s="16" t="s">
        <v>35</v>
      </c>
      <c r="C13" s="26"/>
      <c r="D13" s="27"/>
      <c r="E13" s="26"/>
      <c r="F13" s="28"/>
      <c r="G13" s="40">
        <f t="shared" ref="G13" si="1">C13-E13-F13-H13</f>
        <v>0</v>
      </c>
      <c r="H13" s="27"/>
      <c r="I13" s="42">
        <f t="shared" si="0"/>
        <v>0</v>
      </c>
    </row>
    <row r="14" spans="2:9" x14ac:dyDescent="0.3">
      <c r="B14" s="19" t="s">
        <v>5</v>
      </c>
      <c r="C14" s="29">
        <f>SUM(C9:C13)</f>
        <v>0</v>
      </c>
      <c r="D14" s="30">
        <f>SUM(D9:D13)</f>
        <v>0</v>
      </c>
      <c r="E14" s="29">
        <f>SUM(E9:E13)</f>
        <v>0</v>
      </c>
      <c r="F14" s="31">
        <f t="shared" ref="F14:G14" si="2">SUM(F9:F13)</f>
        <v>0</v>
      </c>
      <c r="G14" s="31">
        <f t="shared" si="2"/>
        <v>0</v>
      </c>
      <c r="H14" s="30"/>
      <c r="I14" s="43">
        <f>SUM(C14)+D14-E14-F14-G14-H14</f>
        <v>0</v>
      </c>
    </row>
    <row r="15" spans="2:9" x14ac:dyDescent="0.3">
      <c r="B15" s="16" t="s">
        <v>36</v>
      </c>
      <c r="C15" s="23"/>
      <c r="D15" s="24"/>
      <c r="E15" s="23"/>
      <c r="F15" s="25"/>
      <c r="G15" s="40">
        <f>C15-E15-F15</f>
        <v>0</v>
      </c>
      <c r="H15" s="24"/>
      <c r="I15" s="42">
        <f t="shared" ref="I15:I22" si="3">SUM(C15)+D15-E15-F15-G15-H15</f>
        <v>0</v>
      </c>
    </row>
    <row r="16" spans="2:9" x14ac:dyDescent="0.3">
      <c r="B16" s="17" t="s">
        <v>37</v>
      </c>
      <c r="C16" s="23"/>
      <c r="D16" s="24"/>
      <c r="E16" s="23"/>
      <c r="F16" s="25"/>
      <c r="G16" s="40">
        <f t="shared" ref="G16:G20" si="4">C16-E16-F16</f>
        <v>0</v>
      </c>
      <c r="H16" s="24"/>
      <c r="I16" s="42">
        <f t="shared" si="3"/>
        <v>0</v>
      </c>
    </row>
    <row r="17" spans="2:9" x14ac:dyDescent="0.3">
      <c r="B17" s="16" t="s">
        <v>38</v>
      </c>
      <c r="C17" s="23"/>
      <c r="D17" s="24"/>
      <c r="E17" s="23"/>
      <c r="F17" s="25"/>
      <c r="G17" s="40">
        <f t="shared" si="4"/>
        <v>0</v>
      </c>
      <c r="H17" s="24"/>
      <c r="I17" s="42">
        <f t="shared" si="3"/>
        <v>0</v>
      </c>
    </row>
    <row r="18" spans="2:9" x14ac:dyDescent="0.3">
      <c r="B18" s="16" t="s">
        <v>39</v>
      </c>
      <c r="C18" s="23"/>
      <c r="D18" s="24"/>
      <c r="E18" s="23"/>
      <c r="F18" s="25"/>
      <c r="G18" s="40">
        <f t="shared" si="4"/>
        <v>0</v>
      </c>
      <c r="H18" s="24"/>
      <c r="I18" s="42">
        <f t="shared" si="3"/>
        <v>0</v>
      </c>
    </row>
    <row r="19" spans="2:9" x14ac:dyDescent="0.3">
      <c r="B19" s="16" t="s">
        <v>40</v>
      </c>
      <c r="C19" s="23"/>
      <c r="D19" s="24"/>
      <c r="E19" s="23"/>
      <c r="F19" s="25"/>
      <c r="G19" s="40">
        <f t="shared" si="4"/>
        <v>0</v>
      </c>
      <c r="H19" s="24"/>
      <c r="I19" s="42">
        <f t="shared" si="3"/>
        <v>0</v>
      </c>
    </row>
    <row r="20" spans="2:9" ht="28.2" x14ac:dyDescent="0.3">
      <c r="B20" s="18" t="s">
        <v>41</v>
      </c>
      <c r="C20" s="23"/>
      <c r="D20" s="24"/>
      <c r="E20" s="23"/>
      <c r="F20" s="25"/>
      <c r="G20" s="40">
        <f t="shared" si="4"/>
        <v>0</v>
      </c>
      <c r="H20" s="24"/>
      <c r="I20" s="42">
        <f t="shared" si="3"/>
        <v>0</v>
      </c>
    </row>
    <row r="21" spans="2:9" ht="15" thickBot="1" x14ac:dyDescent="0.35">
      <c r="B21" s="20" t="s">
        <v>6</v>
      </c>
      <c r="C21" s="32">
        <f>SUM(C15:C20)</f>
        <v>0</v>
      </c>
      <c r="D21" s="33">
        <f>SUM(D15:D20)</f>
        <v>0</v>
      </c>
      <c r="E21" s="34">
        <f>SUM(E15:E20)</f>
        <v>0</v>
      </c>
      <c r="F21" s="35">
        <f t="shared" ref="F21:G21" si="5">SUM(F15:F20)</f>
        <v>0</v>
      </c>
      <c r="G21" s="35">
        <f t="shared" si="5"/>
        <v>0</v>
      </c>
      <c r="H21" s="36"/>
      <c r="I21" s="42">
        <f t="shared" si="3"/>
        <v>0</v>
      </c>
    </row>
    <row r="22" spans="2:9" ht="15" thickBot="1" x14ac:dyDescent="0.35">
      <c r="B22" s="21" t="s">
        <v>7</v>
      </c>
      <c r="C22" s="37">
        <f>C14-C21</f>
        <v>0</v>
      </c>
      <c r="D22" s="38">
        <f>D14-D21</f>
        <v>0</v>
      </c>
      <c r="E22" s="37">
        <f>E14-E21</f>
        <v>0</v>
      </c>
      <c r="F22" s="39">
        <f t="shared" ref="F22:G22" si="6">F14-F21</f>
        <v>0</v>
      </c>
      <c r="G22" s="39">
        <f t="shared" si="6"/>
        <v>0</v>
      </c>
      <c r="H22" s="38"/>
      <c r="I22" s="42">
        <f t="shared" si="3"/>
        <v>0</v>
      </c>
    </row>
    <row r="25" spans="2:9" x14ac:dyDescent="0.3">
      <c r="B25" s="4"/>
    </row>
    <row r="26" spans="2:9" x14ac:dyDescent="0.3">
      <c r="B26" s="4"/>
    </row>
  </sheetData>
  <mergeCells count="4">
    <mergeCell ref="B6:H6"/>
    <mergeCell ref="C7:D7"/>
    <mergeCell ref="E7:H7"/>
    <mergeCell ref="I6:I8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21"/>
  <sheetViews>
    <sheetView workbookViewId="0">
      <selection activeCell="C33" sqref="C33"/>
    </sheetView>
  </sheetViews>
  <sheetFormatPr defaultRowHeight="14.4" x14ac:dyDescent="0.3"/>
  <cols>
    <col min="2" max="2" width="40" customWidth="1"/>
    <col min="3" max="3" width="18" customWidth="1"/>
    <col min="4" max="4" width="67" customWidth="1"/>
  </cols>
  <sheetData>
    <row r="2" spans="2:4" ht="17.399999999999999" x14ac:dyDescent="0.3">
      <c r="B2" s="1" t="s">
        <v>8</v>
      </c>
      <c r="C2" s="5"/>
    </row>
    <row r="3" spans="2:4" x14ac:dyDescent="0.3">
      <c r="B3" s="2"/>
      <c r="C3" s="6"/>
    </row>
    <row r="4" spans="2:4" ht="15.6" x14ac:dyDescent="0.3">
      <c r="B4" s="1" t="s">
        <v>9</v>
      </c>
      <c r="C4" s="1" t="s">
        <v>42</v>
      </c>
    </row>
    <row r="5" spans="2:4" ht="15.6" x14ac:dyDescent="0.3">
      <c r="B5" s="1" t="s">
        <v>1</v>
      </c>
      <c r="C5" s="3">
        <f>'rozpočet  neinvestiční'!E4</f>
        <v>2021</v>
      </c>
    </row>
    <row r="6" spans="2:4" x14ac:dyDescent="0.3">
      <c r="C6" s="6"/>
    </row>
    <row r="7" spans="2:4" ht="15" thickBot="1" x14ac:dyDescent="0.35">
      <c r="C7" s="6"/>
    </row>
    <row r="8" spans="2:4" ht="29.4" thickBot="1" x14ac:dyDescent="0.4">
      <c r="B8" s="63" t="s">
        <v>10</v>
      </c>
      <c r="C8" s="64"/>
      <c r="D8" s="65" t="s">
        <v>2</v>
      </c>
    </row>
    <row r="9" spans="2:4" ht="15" thickBot="1" x14ac:dyDescent="0.35">
      <c r="B9" s="21" t="s">
        <v>11</v>
      </c>
      <c r="C9" s="66">
        <v>218000</v>
      </c>
      <c r="D9" s="7"/>
    </row>
    <row r="10" spans="2:4" x14ac:dyDescent="0.3">
      <c r="B10" s="53" t="s">
        <v>12</v>
      </c>
      <c r="C10" s="61"/>
      <c r="D10" s="8"/>
    </row>
    <row r="11" spans="2:4" x14ac:dyDescent="0.3">
      <c r="B11" s="17" t="s">
        <v>13</v>
      </c>
      <c r="C11" s="57">
        <v>80000</v>
      </c>
      <c r="D11" s="9" t="s">
        <v>14</v>
      </c>
    </row>
    <row r="12" spans="2:4" x14ac:dyDescent="0.3">
      <c r="B12" s="18" t="s">
        <v>15</v>
      </c>
      <c r="C12" s="57"/>
      <c r="D12" s="9"/>
    </row>
    <row r="13" spans="2:4" ht="15" thickBot="1" x14ac:dyDescent="0.35">
      <c r="B13" s="58" t="s">
        <v>16</v>
      </c>
      <c r="C13" s="59"/>
      <c r="D13" s="10" t="s">
        <v>17</v>
      </c>
    </row>
    <row r="14" spans="2:4" ht="15" thickBot="1" x14ac:dyDescent="0.35">
      <c r="B14" s="54" t="s">
        <v>18</v>
      </c>
      <c r="C14" s="62">
        <f>SUM(C10:C13)</f>
        <v>80000</v>
      </c>
      <c r="D14" s="7"/>
    </row>
    <row r="15" spans="2:4" x14ac:dyDescent="0.3">
      <c r="B15" s="60" t="s">
        <v>19</v>
      </c>
      <c r="C15" s="61">
        <v>80000</v>
      </c>
      <c r="D15" s="8" t="s">
        <v>20</v>
      </c>
    </row>
    <row r="16" spans="2:4" x14ac:dyDescent="0.3">
      <c r="B16" s="17" t="s">
        <v>21</v>
      </c>
      <c r="C16" s="57"/>
      <c r="D16" s="9" t="s">
        <v>22</v>
      </c>
    </row>
    <row r="17" spans="2:4" ht="15" thickBot="1" x14ac:dyDescent="0.35">
      <c r="B17" s="55" t="s">
        <v>23</v>
      </c>
      <c r="C17" s="59"/>
      <c r="D17" s="10" t="s">
        <v>24</v>
      </c>
    </row>
    <row r="18" spans="2:4" ht="15" thickBot="1" x14ac:dyDescent="0.35">
      <c r="B18" s="54" t="s">
        <v>25</v>
      </c>
      <c r="C18" s="62">
        <f>SUM(C15:C17)</f>
        <v>80000</v>
      </c>
      <c r="D18" s="7"/>
    </row>
    <row r="19" spans="2:4" ht="16.8" thickBot="1" x14ac:dyDescent="0.4">
      <c r="B19" s="56" t="s">
        <v>26</v>
      </c>
      <c r="C19" s="67">
        <f>C9+C14-C18</f>
        <v>218000</v>
      </c>
      <c r="D19" s="11"/>
    </row>
    <row r="20" spans="2:4" x14ac:dyDescent="0.3">
      <c r="B20" s="2"/>
      <c r="C20" s="6"/>
      <c r="D20" s="2"/>
    </row>
    <row r="21" spans="2:4" x14ac:dyDescent="0.3">
      <c r="B21" s="2"/>
      <c r="C21" s="6"/>
      <c r="D21" s="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26"/>
  <sheetViews>
    <sheetView topLeftCell="B1" workbookViewId="0">
      <selection activeCell="C26" sqref="C26"/>
    </sheetView>
  </sheetViews>
  <sheetFormatPr defaultRowHeight="14.4" x14ac:dyDescent="0.3"/>
  <cols>
    <col min="2" max="2" width="41.5546875" customWidth="1"/>
    <col min="3" max="4" width="15.88671875" customWidth="1"/>
    <col min="5" max="5" width="14.33203125" customWidth="1"/>
    <col min="6" max="6" width="15.44140625" customWidth="1"/>
  </cols>
  <sheetData>
    <row r="2" spans="2:6" ht="15.6" x14ac:dyDescent="0.3">
      <c r="B2" s="1" t="s">
        <v>27</v>
      </c>
      <c r="C2" s="2"/>
      <c r="D2" s="2"/>
    </row>
    <row r="3" spans="2:6" ht="15.6" x14ac:dyDescent="0.3">
      <c r="B3" s="2" t="s">
        <v>0</v>
      </c>
      <c r="C3" s="1" t="s">
        <v>42</v>
      </c>
      <c r="D3" s="2"/>
    </row>
    <row r="4" spans="2:6" x14ac:dyDescent="0.3">
      <c r="B4" s="2" t="s">
        <v>28</v>
      </c>
      <c r="C4" s="3" t="s">
        <v>54</v>
      </c>
      <c r="D4" s="2"/>
    </row>
    <row r="5" spans="2:6" ht="15" thickBot="1" x14ac:dyDescent="0.35">
      <c r="B5" s="2"/>
      <c r="C5" s="2"/>
      <c r="D5" s="2"/>
    </row>
    <row r="6" spans="2:6" ht="16.8" thickBot="1" x14ac:dyDescent="0.4">
      <c r="B6" s="87" t="s">
        <v>29</v>
      </c>
      <c r="C6" s="89"/>
      <c r="D6" s="89"/>
      <c r="E6" s="89"/>
      <c r="F6" s="91"/>
    </row>
    <row r="7" spans="2:6" ht="16.2" x14ac:dyDescent="0.35">
      <c r="B7" s="12"/>
      <c r="C7" s="98">
        <v>2022</v>
      </c>
      <c r="D7" s="99"/>
      <c r="E7" s="98">
        <v>2023</v>
      </c>
      <c r="F7" s="99"/>
    </row>
    <row r="8" spans="2:6" ht="28.2" x14ac:dyDescent="0.3">
      <c r="B8" s="13" t="s">
        <v>30</v>
      </c>
      <c r="C8" s="14" t="s">
        <v>3</v>
      </c>
      <c r="D8" s="15" t="s">
        <v>4</v>
      </c>
      <c r="E8" s="14" t="s">
        <v>3</v>
      </c>
      <c r="F8" s="15" t="s">
        <v>4</v>
      </c>
    </row>
    <row r="9" spans="2:6" x14ac:dyDescent="0.3">
      <c r="B9" s="16" t="s">
        <v>31</v>
      </c>
      <c r="C9" s="23">
        <v>1250000</v>
      </c>
      <c r="D9" s="24"/>
      <c r="E9" s="23">
        <v>1270000</v>
      </c>
      <c r="F9" s="24"/>
    </row>
    <row r="10" spans="2:6" x14ac:dyDescent="0.3">
      <c r="B10" s="16" t="s">
        <v>32</v>
      </c>
      <c r="C10" s="23"/>
      <c r="D10" s="24"/>
      <c r="E10" s="23"/>
      <c r="F10" s="24"/>
    </row>
    <row r="11" spans="2:6" x14ac:dyDescent="0.3">
      <c r="B11" s="16" t="s">
        <v>33</v>
      </c>
      <c r="C11" s="23"/>
      <c r="D11" s="24"/>
      <c r="E11" s="23"/>
      <c r="F11" s="24"/>
    </row>
    <row r="12" spans="2:6" x14ac:dyDescent="0.3">
      <c r="B12" s="16" t="s">
        <v>34</v>
      </c>
      <c r="C12" s="23">
        <v>1000</v>
      </c>
      <c r="D12" s="24"/>
      <c r="E12" s="23">
        <v>1000</v>
      </c>
      <c r="F12" s="24"/>
    </row>
    <row r="13" spans="2:6" x14ac:dyDescent="0.3">
      <c r="B13" s="16" t="s">
        <v>35</v>
      </c>
      <c r="C13" s="26">
        <f>2720000+20600000</f>
        <v>23320000</v>
      </c>
      <c r="D13" s="27"/>
      <c r="E13" s="26">
        <f>2720000+20600000</f>
        <v>23320000</v>
      </c>
      <c r="F13" s="27"/>
    </row>
    <row r="14" spans="2:6" x14ac:dyDescent="0.3">
      <c r="B14" s="19" t="s">
        <v>5</v>
      </c>
      <c r="C14" s="29">
        <f>SUM(C9:C13)</f>
        <v>24571000</v>
      </c>
      <c r="D14" s="30">
        <f>SUM(D9:D13)</f>
        <v>0</v>
      </c>
      <c r="E14" s="29">
        <f>SUM(E9:E13)</f>
        <v>24591000</v>
      </c>
      <c r="F14" s="30">
        <f>SUM(F9:F13)</f>
        <v>0</v>
      </c>
    </row>
    <row r="15" spans="2:6" x14ac:dyDescent="0.3">
      <c r="B15" s="16" t="s">
        <v>36</v>
      </c>
      <c r="C15" s="23">
        <v>2200000</v>
      </c>
      <c r="D15" s="24"/>
      <c r="E15" s="23">
        <v>2220000</v>
      </c>
      <c r="F15" s="24"/>
    </row>
    <row r="16" spans="2:6" x14ac:dyDescent="0.3">
      <c r="B16" s="17" t="s">
        <v>37</v>
      </c>
      <c r="C16" s="23">
        <v>1140000</v>
      </c>
      <c r="D16" s="24"/>
      <c r="E16" s="23">
        <v>1140000</v>
      </c>
      <c r="F16" s="24"/>
    </row>
    <row r="17" spans="2:6" x14ac:dyDescent="0.3">
      <c r="B17" s="16" t="s">
        <v>38</v>
      </c>
      <c r="C17" s="23">
        <v>20200000</v>
      </c>
      <c r="D17" s="24"/>
      <c r="E17" s="23">
        <v>20200000</v>
      </c>
      <c r="F17" s="24"/>
    </row>
    <row r="18" spans="2:6" x14ac:dyDescent="0.3">
      <c r="B18" s="16" t="s">
        <v>39</v>
      </c>
      <c r="C18" s="23">
        <v>0</v>
      </c>
      <c r="D18" s="24"/>
      <c r="E18" s="23">
        <v>0</v>
      </c>
      <c r="F18" s="24"/>
    </row>
    <row r="19" spans="2:6" x14ac:dyDescent="0.3">
      <c r="B19" s="16" t="s">
        <v>40</v>
      </c>
      <c r="C19" s="23">
        <v>181000</v>
      </c>
      <c r="D19" s="24"/>
      <c r="E19" s="23">
        <v>181000</v>
      </c>
      <c r="F19" s="24"/>
    </row>
    <row r="20" spans="2:6" ht="28.2" x14ac:dyDescent="0.3">
      <c r="B20" s="18" t="s">
        <v>41</v>
      </c>
      <c r="C20" s="23">
        <v>850000</v>
      </c>
      <c r="D20" s="24"/>
      <c r="E20" s="23">
        <v>850000</v>
      </c>
      <c r="F20" s="24"/>
    </row>
    <row r="21" spans="2:6" ht="15" thickBot="1" x14ac:dyDescent="0.35">
      <c r="B21" s="20" t="s">
        <v>6</v>
      </c>
      <c r="C21" s="32">
        <f>SUM(C15:C20)</f>
        <v>24571000</v>
      </c>
      <c r="D21" s="33">
        <f>SUM(D15:D20)</f>
        <v>0</v>
      </c>
      <c r="E21" s="32">
        <f>SUM(E15:E20)</f>
        <v>24591000</v>
      </c>
      <c r="F21" s="33">
        <f>SUM(F15:F20)</f>
        <v>0</v>
      </c>
    </row>
    <row r="22" spans="2:6" ht="15" thickBot="1" x14ac:dyDescent="0.35">
      <c r="B22" s="21" t="s">
        <v>7</v>
      </c>
      <c r="C22" s="37">
        <f>C14-C21</f>
        <v>0</v>
      </c>
      <c r="D22" s="38">
        <f>D14-D21</f>
        <v>0</v>
      </c>
      <c r="E22" s="37">
        <f>E14-E21</f>
        <v>0</v>
      </c>
      <c r="F22" s="38">
        <f>F14-F21</f>
        <v>0</v>
      </c>
    </row>
    <row r="25" spans="2:6" x14ac:dyDescent="0.3">
      <c r="B25" s="4"/>
    </row>
    <row r="26" spans="2:6" x14ac:dyDescent="0.3">
      <c r="B26" s="4"/>
    </row>
  </sheetData>
  <mergeCells count="3">
    <mergeCell ref="B6:F6"/>
    <mergeCell ref="C7:D7"/>
    <mergeCell ref="E7:F7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F26"/>
  <sheetViews>
    <sheetView tabSelected="1" workbookViewId="0">
      <selection activeCell="D35" sqref="D35"/>
    </sheetView>
  </sheetViews>
  <sheetFormatPr defaultRowHeight="14.4" x14ac:dyDescent="0.3"/>
  <cols>
    <col min="2" max="2" width="41.5546875" customWidth="1"/>
    <col min="3" max="3" width="15.88671875" customWidth="1"/>
    <col min="4" max="4" width="18" customWidth="1"/>
    <col min="5" max="5" width="15.6640625" customWidth="1"/>
    <col min="6" max="6" width="15.44140625" customWidth="1"/>
  </cols>
  <sheetData>
    <row r="2" spans="2:6" ht="15.6" x14ac:dyDescent="0.3">
      <c r="B2" s="1" t="s">
        <v>51</v>
      </c>
      <c r="C2" s="2"/>
      <c r="D2" s="2"/>
    </row>
    <row r="3" spans="2:6" ht="15.6" x14ac:dyDescent="0.3">
      <c r="B3" s="2" t="s">
        <v>0</v>
      </c>
      <c r="C3" s="1" t="s">
        <v>42</v>
      </c>
      <c r="D3" s="2"/>
    </row>
    <row r="4" spans="2:6" x14ac:dyDescent="0.3">
      <c r="B4" s="2" t="s">
        <v>28</v>
      </c>
      <c r="C4" s="3" t="str">
        <f>'střednědobý výhled'!C4</f>
        <v>2022-2023</v>
      </c>
      <c r="D4" s="2"/>
    </row>
    <row r="5" spans="2:6" ht="15" thickBot="1" x14ac:dyDescent="0.35">
      <c r="B5" s="2"/>
      <c r="C5" s="2"/>
      <c r="D5" s="2"/>
    </row>
    <row r="6" spans="2:6" ht="16.8" thickBot="1" x14ac:dyDescent="0.4">
      <c r="B6" s="87" t="s">
        <v>29</v>
      </c>
      <c r="C6" s="89"/>
      <c r="D6" s="89"/>
      <c r="E6" s="89"/>
      <c r="F6" s="91"/>
    </row>
    <row r="7" spans="2:6" ht="16.2" x14ac:dyDescent="0.35">
      <c r="B7" s="12"/>
      <c r="C7" s="98">
        <f>'střednědobý výhled'!C7:D7</f>
        <v>2022</v>
      </c>
      <c r="D7" s="99"/>
      <c r="E7" s="98">
        <f>'střednědobý výhled'!E7:F7</f>
        <v>2023</v>
      </c>
      <c r="F7" s="99"/>
    </row>
    <row r="8" spans="2:6" ht="28.2" x14ac:dyDescent="0.3">
      <c r="B8" s="13" t="s">
        <v>30</v>
      </c>
      <c r="C8" s="14" t="s">
        <v>3</v>
      </c>
      <c r="D8" s="15" t="s">
        <v>4</v>
      </c>
      <c r="E8" s="14" t="s">
        <v>3</v>
      </c>
      <c r="F8" s="15" t="s">
        <v>4</v>
      </c>
    </row>
    <row r="9" spans="2:6" x14ac:dyDescent="0.3">
      <c r="B9" s="16" t="s">
        <v>31</v>
      </c>
      <c r="C9" s="68">
        <f>'střednědobý výhled'!C9</f>
        <v>1250000</v>
      </c>
      <c r="D9" s="24"/>
      <c r="E9" s="68">
        <f>'střednědobý výhled'!E9</f>
        <v>1270000</v>
      </c>
      <c r="F9" s="24"/>
    </row>
    <row r="10" spans="2:6" x14ac:dyDescent="0.3">
      <c r="B10" s="16" t="s">
        <v>32</v>
      </c>
      <c r="C10" s="23"/>
      <c r="D10" s="24"/>
      <c r="E10" s="23"/>
      <c r="F10" s="24"/>
    </row>
    <row r="11" spans="2:6" x14ac:dyDescent="0.3">
      <c r="B11" s="16" t="s">
        <v>33</v>
      </c>
      <c r="C11" s="23"/>
      <c r="D11" s="24"/>
      <c r="E11" s="23"/>
      <c r="F11" s="24"/>
    </row>
    <row r="12" spans="2:6" x14ac:dyDescent="0.3">
      <c r="B12" s="16" t="s">
        <v>34</v>
      </c>
      <c r="C12" s="68">
        <f>'střednědobý výhled'!C12</f>
        <v>1000</v>
      </c>
      <c r="D12" s="24"/>
      <c r="E12" s="68">
        <f>'střednědobý výhled'!E12</f>
        <v>1000</v>
      </c>
      <c r="F12" s="24"/>
    </row>
    <row r="13" spans="2:6" x14ac:dyDescent="0.3">
      <c r="B13" s="16" t="s">
        <v>35</v>
      </c>
      <c r="C13" s="26">
        <f>2720000</f>
        <v>2720000</v>
      </c>
      <c r="D13" s="27"/>
      <c r="E13" s="26">
        <f>2720000</f>
        <v>2720000</v>
      </c>
      <c r="F13" s="27"/>
    </row>
    <row r="14" spans="2:6" x14ac:dyDescent="0.3">
      <c r="B14" s="19" t="s">
        <v>5</v>
      </c>
      <c r="C14" s="29">
        <f>SUM(C9:C13)</f>
        <v>3971000</v>
      </c>
      <c r="D14" s="30">
        <f>SUM(D9:D13)</f>
        <v>0</v>
      </c>
      <c r="E14" s="29">
        <f>SUM(E9:E13)</f>
        <v>3991000</v>
      </c>
      <c r="F14" s="30">
        <f>SUM(F9:F13)</f>
        <v>0</v>
      </c>
    </row>
    <row r="15" spans="2:6" x14ac:dyDescent="0.3">
      <c r="B15" s="16" t="s">
        <v>36</v>
      </c>
      <c r="C15" s="68">
        <f>'střednědobý výhled'!C15</f>
        <v>2200000</v>
      </c>
      <c r="D15" s="24"/>
      <c r="E15" s="68">
        <v>2240000</v>
      </c>
      <c r="F15" s="24"/>
    </row>
    <row r="16" spans="2:6" x14ac:dyDescent="0.3">
      <c r="B16" s="17" t="s">
        <v>37</v>
      </c>
      <c r="C16" s="68">
        <f>'střednědobý výhled'!C16</f>
        <v>1140000</v>
      </c>
      <c r="D16" s="24"/>
      <c r="E16" s="68">
        <v>1140000</v>
      </c>
      <c r="F16" s="24"/>
    </row>
    <row r="17" spans="2:6" x14ac:dyDescent="0.3">
      <c r="B17" s="16" t="s">
        <v>38</v>
      </c>
      <c r="C17" s="23"/>
      <c r="D17" s="24"/>
      <c r="E17" s="23"/>
      <c r="F17" s="24"/>
    </row>
    <row r="18" spans="2:6" x14ac:dyDescent="0.3">
      <c r="B18" s="16" t="s">
        <v>39</v>
      </c>
      <c r="C18" s="23">
        <f>'střednědobý výhled'!C18</f>
        <v>0</v>
      </c>
      <c r="D18" s="24"/>
      <c r="E18" s="23">
        <v>0</v>
      </c>
      <c r="F18" s="24"/>
    </row>
    <row r="19" spans="2:6" x14ac:dyDescent="0.3">
      <c r="B19" s="16" t="s">
        <v>40</v>
      </c>
      <c r="C19" s="68">
        <f>'střednědobý výhled'!C19</f>
        <v>181000</v>
      </c>
      <c r="D19" s="24"/>
      <c r="E19" s="68">
        <f>'střednědobý výhled'!E19</f>
        <v>181000</v>
      </c>
      <c r="F19" s="24"/>
    </row>
    <row r="20" spans="2:6" ht="28.2" x14ac:dyDescent="0.3">
      <c r="B20" s="18" t="s">
        <v>41</v>
      </c>
      <c r="C20" s="23">
        <v>450000</v>
      </c>
      <c r="D20" s="24"/>
      <c r="E20" s="23">
        <v>430000</v>
      </c>
      <c r="F20" s="24"/>
    </row>
    <row r="21" spans="2:6" ht="15" thickBot="1" x14ac:dyDescent="0.35">
      <c r="B21" s="20" t="s">
        <v>6</v>
      </c>
      <c r="C21" s="32">
        <f>SUM(C15:C20)</f>
        <v>3971000</v>
      </c>
      <c r="D21" s="33">
        <f>SUM(D15:D20)</f>
        <v>0</v>
      </c>
      <c r="E21" s="32">
        <f>SUM(E15:E20)</f>
        <v>3991000</v>
      </c>
      <c r="F21" s="33">
        <f>SUM(F15:F20)</f>
        <v>0</v>
      </c>
    </row>
    <row r="22" spans="2:6" ht="15" thickBot="1" x14ac:dyDescent="0.35">
      <c r="B22" s="21" t="s">
        <v>7</v>
      </c>
      <c r="C22" s="37">
        <f>C14-C21</f>
        <v>0</v>
      </c>
      <c r="D22" s="38">
        <f>D14-D21</f>
        <v>0</v>
      </c>
      <c r="E22" s="37">
        <f>E14-E21</f>
        <v>0</v>
      </c>
      <c r="F22" s="38">
        <f>F14-F21</f>
        <v>0</v>
      </c>
    </row>
    <row r="25" spans="2:6" x14ac:dyDescent="0.3">
      <c r="B25" s="4"/>
    </row>
    <row r="26" spans="2:6" x14ac:dyDescent="0.3">
      <c r="B26" s="4"/>
    </row>
  </sheetData>
  <mergeCells count="3">
    <mergeCell ref="B6:F6"/>
    <mergeCell ref="C7:D7"/>
    <mergeCell ref="E7:F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rozpočet  neinvestiční</vt:lpstr>
      <vt:lpstr>čerpání</vt:lpstr>
      <vt:lpstr>rozpočet investiční</vt:lpstr>
      <vt:lpstr>střednědobý výhled</vt:lpstr>
      <vt:lpstr>střednědobý zřizovatel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MJP</dc:creator>
  <cp:lastModifiedBy>Dana Jahnová</cp:lastModifiedBy>
  <dcterms:created xsi:type="dcterms:W3CDTF">2017-11-07T07:55:41Z</dcterms:created>
  <dcterms:modified xsi:type="dcterms:W3CDTF">2021-04-15T05:53:38Z</dcterms:modified>
</cp:coreProperties>
</file>